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30" activeTab="0"/>
  </bookViews>
  <sheets>
    <sheet name="BS-中" sheetId="1" r:id="rId1"/>
    <sheet name="IS-中" sheetId="2" r:id="rId2"/>
  </sheets>
  <definedNames>
    <definedName name="_Col01" localSheetId="0">'BS-中'!$E$8</definedName>
    <definedName name="_Col02" localSheetId="0">'BS-中'!$F$8</definedName>
    <definedName name="_Col03" localSheetId="0">'BS-中'!$I$8</definedName>
    <definedName name="_Col04" localSheetId="0">'BS-中'!$J$8</definedName>
    <definedName name="ActDesc" localSheetId="0">'BS-中'!$A$8</definedName>
    <definedName name="ActDesc_P2" localSheetId="0">'BS-中'!$K$8</definedName>
    <definedName name="AS2DocOpenMode" hidden="1">"AS2DocumentEdit"</definedName>
    <definedName name="AuditDayC" localSheetId="0">'BS-中'!#REF!</definedName>
    <definedName name="ClientNameC" localSheetId="0">'BS-中'!$A$1</definedName>
    <definedName name="Col01_P2" localSheetId="0">'BS-中'!#REF!</definedName>
    <definedName name="Col02_1" localSheetId="1">'IS-中'!$E$35</definedName>
    <definedName name="Col02_P2" localSheetId="0">'BS-中'!#REF!</definedName>
    <definedName name="Col03_1" localSheetId="1">'IS-中'!$G$35</definedName>
    <definedName name="Col03_P2" localSheetId="0">'BS-中'!#REF!</definedName>
    <definedName name="Col04_1" localSheetId="1">'IS-中'!$I$35</definedName>
    <definedName name="Col04_P2" localSheetId="0">'BS-中'!$A$9</definedName>
    <definedName name="DataEnd" localSheetId="0">'BS-中'!$A$18</definedName>
    <definedName name="EndDate1C" localSheetId="0">'BS-中'!$G$6</definedName>
    <definedName name="EndDate1C_1" localSheetId="0">'BS-中'!$Q$6</definedName>
    <definedName name="EndDateC" localSheetId="0">'BS-中'!$C$6</definedName>
    <definedName name="EndDateC_1" localSheetId="0">'BS-中'!$M$6</definedName>
    <definedName name="EndDayC" localSheetId="0">'BS-中'!$A$3</definedName>
  </definedNames>
  <calcPr fullCalcOnLoad="1"/>
</workbook>
</file>

<file path=xl/comments1.xml><?xml version="1.0" encoding="utf-8"?>
<comments xmlns="http://schemas.openxmlformats.org/spreadsheetml/2006/main">
  <authors>
    <author>F225159977</author>
  </authors>
  <commentList>
    <comment ref="C11" authorId="0">
      <text>
        <r>
          <rPr>
            <b/>
            <sz val="12"/>
            <rFont val="細明體"/>
            <family val="3"/>
          </rPr>
          <t>含應收利息</t>
        </r>
      </text>
    </comment>
    <comment ref="C10" authorId="0">
      <text>
        <r>
          <rPr>
            <b/>
            <sz val="12"/>
            <rFont val="細明體"/>
            <family val="3"/>
          </rPr>
          <t>其他應收款+非關係人應收收益</t>
        </r>
      </text>
    </comment>
  </commentList>
</comments>
</file>

<file path=xl/sharedStrings.xml><?xml version="1.0" encoding="utf-8"?>
<sst xmlns="http://schemas.openxmlformats.org/spreadsheetml/2006/main" count="100" uniqueCount="66">
  <si>
    <t>主辦會計：</t>
  </si>
  <si>
    <t>經理人：</t>
  </si>
  <si>
    <t xml:space="preserve">     負責人：</t>
  </si>
  <si>
    <t xml:space="preserve"> 負債及股東權益總計</t>
  </si>
  <si>
    <t>資　　產　　總　　計</t>
  </si>
  <si>
    <t xml:space="preserve">    其他資產合計</t>
  </si>
  <si>
    <t>-</t>
  </si>
  <si>
    <t>-</t>
  </si>
  <si>
    <t>減：累計攤銷-電腦軟體開發</t>
  </si>
  <si>
    <t>股東權益合計</t>
  </si>
  <si>
    <t>遞延費用-電腦軟體開發</t>
  </si>
  <si>
    <t>未分配盈餘</t>
  </si>
  <si>
    <t>存出保證金</t>
  </si>
  <si>
    <t>法定盈餘公積</t>
  </si>
  <si>
    <t>其他資產</t>
  </si>
  <si>
    <t>保留盈餘</t>
  </si>
  <si>
    <r>
      <t>股本</t>
    </r>
    <r>
      <rPr>
        <sz val="14"/>
        <rFont val="Times New Roman"/>
        <family val="1"/>
      </rPr>
      <t>-</t>
    </r>
    <r>
      <rPr>
        <sz val="14"/>
        <rFont val="標楷體"/>
        <family val="4"/>
      </rPr>
      <t>每股面額</t>
    </r>
    <r>
      <rPr>
        <sz val="14"/>
        <rFont val="Times New Roman"/>
        <family val="1"/>
      </rPr>
      <t>10</t>
    </r>
    <r>
      <rPr>
        <sz val="14"/>
        <rFont val="標楷體"/>
        <family val="4"/>
      </rPr>
      <t>元，額定及發行</t>
    </r>
    <r>
      <rPr>
        <sz val="14"/>
        <rFont val="Times New Roman"/>
        <family val="1"/>
      </rPr>
      <t>600,000</t>
    </r>
    <r>
      <rPr>
        <sz val="14"/>
        <rFont val="標楷體"/>
        <family val="4"/>
      </rPr>
      <t>股</t>
    </r>
  </si>
  <si>
    <t>-</t>
  </si>
  <si>
    <t>固定資產淨額</t>
  </si>
  <si>
    <t>股東權益</t>
  </si>
  <si>
    <t>流動資產合計</t>
  </si>
  <si>
    <t>其他流動資產</t>
  </si>
  <si>
    <t>流動負債合計</t>
  </si>
  <si>
    <t>應收關係人款</t>
  </si>
  <si>
    <t>其他流動負債</t>
  </si>
  <si>
    <t>應收帳款</t>
  </si>
  <si>
    <t>應付費用</t>
  </si>
  <si>
    <t>現金及約當現金</t>
  </si>
  <si>
    <t>流動負債</t>
  </si>
  <si>
    <t>流動資產</t>
  </si>
  <si>
    <t>％</t>
  </si>
  <si>
    <t>金額</t>
  </si>
  <si>
    <t>負債及股東權益</t>
  </si>
  <si>
    <t>資產</t>
  </si>
  <si>
    <t>一Ｏ一年九月三十日</t>
  </si>
  <si>
    <t>一Ｏ二年九月三十日</t>
  </si>
  <si>
    <t>單位：新台幣元</t>
  </si>
  <si>
    <t>民國一Ｏ二年及一Ｏ一年九月三十日</t>
  </si>
  <si>
    <r>
      <t>資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產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負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債</t>
    </r>
    <r>
      <rPr>
        <sz val="18"/>
        <rFont val="Book Antiqua"/>
        <family val="1"/>
      </rPr>
      <t xml:space="preserve"> </t>
    </r>
    <r>
      <rPr>
        <sz val="18"/>
        <rFont val="標楷體"/>
        <family val="4"/>
      </rPr>
      <t>表</t>
    </r>
  </si>
  <si>
    <t>臺灣新光保險經紀人股份有限公司</t>
  </si>
  <si>
    <t>負責人：</t>
  </si>
  <si>
    <t>基本每股盈餘</t>
  </si>
  <si>
    <r>
      <rPr>
        <sz val="14"/>
        <rFont val="標楷體"/>
        <family val="4"/>
      </rPr>
      <t>稅後</t>
    </r>
  </si>
  <si>
    <r>
      <rPr>
        <sz val="14"/>
        <rFont val="標楷體"/>
        <family val="4"/>
      </rPr>
      <t>稅前</t>
    </r>
  </si>
  <si>
    <t>本期純益</t>
  </si>
  <si>
    <t>所得稅費用</t>
  </si>
  <si>
    <t>稅前利益</t>
  </si>
  <si>
    <t>-</t>
  </si>
  <si>
    <r>
      <t>營業外費用及損失合計</t>
    </r>
    <r>
      <rPr>
        <sz val="14"/>
        <rFont val="Times New Roman"/>
        <family val="1"/>
      </rPr>
      <t xml:space="preserve"> </t>
    </r>
  </si>
  <si>
    <t>其他支出</t>
  </si>
  <si>
    <t>金融資產評價損失</t>
  </si>
  <si>
    <t>營業外費用及損失</t>
  </si>
  <si>
    <t>-</t>
  </si>
  <si>
    <r>
      <t>營業外收入及利益合計</t>
    </r>
    <r>
      <rPr>
        <sz val="14"/>
        <rFont val="Times New Roman"/>
        <family val="1"/>
      </rPr>
      <t xml:space="preserve"> </t>
    </r>
  </si>
  <si>
    <t>其他收入</t>
  </si>
  <si>
    <t>投資利益</t>
  </si>
  <si>
    <t>利息收入</t>
  </si>
  <si>
    <t>營業外收入及利益</t>
  </si>
  <si>
    <t>營業利益</t>
  </si>
  <si>
    <t>營業費用</t>
  </si>
  <si>
    <t>營業收入</t>
  </si>
  <si>
    <t>一Ｏ一年前三季</t>
  </si>
  <si>
    <t>一Ｏ二年前三季</t>
  </si>
  <si>
    <t>民國一Ｏ二年及一Ｏ一年一月一日至九月三十日</t>
  </si>
  <si>
    <r>
      <t>損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益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表</t>
    </r>
  </si>
  <si>
    <t>臺灣新光保險經紀人股份有限公司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</si>
</sst>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&quot;$&quot;#,##0"/>
    <numFmt numFmtId="178" formatCode="#,##0_);\(#,##0\)"/>
    <numFmt numFmtId="179" formatCode="_-* #,##0_-;\-* #,##0_-;_-* &quot;-&quot;??_-;_-@_-"/>
    <numFmt numFmtId="180" formatCode="0%_);\(0%\)"/>
    <numFmt numFmtId="181" formatCode="&quot;$&quot;#,##0.00"/>
  </numFmts>
  <fonts count="37">
    <font>
      <sz val="12"/>
      <name val="新細明體"/>
      <family val="1"/>
    </font>
    <font>
      <sz val="12"/>
      <color indexed="8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4"/>
      <name val="Book Antiqua"/>
      <family val="1"/>
    </font>
    <font>
      <sz val="14"/>
      <name val="Times New Roman"/>
      <family val="1"/>
    </font>
    <font>
      <sz val="18"/>
      <name val="標楷體"/>
      <family val="4"/>
    </font>
    <font>
      <sz val="18"/>
      <name val="Book Antiqua"/>
      <family val="1"/>
    </font>
    <font>
      <b/>
      <sz val="12"/>
      <name val="細明體"/>
      <family val="3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標楷體"/>
      <family val="4"/>
    </font>
    <font>
      <sz val="12"/>
      <name val="Times New Roman"/>
      <family val="1"/>
    </font>
    <font>
      <sz val="16"/>
      <name val="Times New Roman"/>
      <family val="1"/>
    </font>
    <font>
      <sz val="9"/>
      <name val="標楷體"/>
      <family val="4"/>
    </font>
    <font>
      <sz val="1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14" fontId="12" fillId="6" borderId="1">
      <alignment horizontal="center" vertical="center" wrapText="1"/>
      <protection/>
    </xf>
    <xf numFmtId="0" fontId="13" fillId="0" borderId="0">
      <alignment/>
      <protection/>
    </xf>
    <xf numFmtId="180" fontId="13" fillId="0" borderId="0" applyFont="0" applyFill="0" applyBorder="0" applyAlignment="0" applyProtection="0"/>
    <xf numFmtId="0" fontId="14" fillId="0" borderId="0" applyFill="0" applyBorder="0" applyProtection="0">
      <alignment horizontal="left" vertical="top"/>
    </xf>
    <xf numFmtId="0" fontId="1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6" borderId="0" applyNumberFormat="0" applyBorder="0" applyAlignment="0" applyProtection="0"/>
    <xf numFmtId="0" fontId="34" fillId="0" borderId="2" applyNumberFormat="0" applyFill="0" applyAlignment="0" applyProtection="0"/>
    <xf numFmtId="0" fontId="24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1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0" fillId="18" borderId="5" applyNumberFormat="0" applyFont="0" applyAlignment="0" applyProtection="0"/>
    <xf numFmtId="0" fontId="33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3" applyNumberFormat="0" applyAlignment="0" applyProtection="0"/>
    <xf numFmtId="0" fontId="28" fillId="17" borderId="9" applyNumberFormat="0" applyAlignment="0" applyProtection="0"/>
    <xf numFmtId="0" fontId="31" fillId="23" borderId="10" applyNumberFormat="0" applyAlignment="0" applyProtection="0"/>
    <xf numFmtId="0" fontId="25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 wrapText="1"/>
    </xf>
    <xf numFmtId="177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right" wrapText="1"/>
    </xf>
    <xf numFmtId="0" fontId="7" fillId="0" borderId="0" xfId="0" applyFont="1" applyAlignment="1">
      <alignment horizontal="right" wrapText="1"/>
    </xf>
    <xf numFmtId="6" fontId="7" fillId="0" borderId="11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left" vertical="top" wrapText="1" indent="1"/>
    </xf>
    <xf numFmtId="1" fontId="7" fillId="0" borderId="12" xfId="0" applyNumberFormat="1" applyFont="1" applyBorder="1" applyAlignment="1">
      <alignment horizontal="right" wrapText="1"/>
    </xf>
    <xf numFmtId="3" fontId="7" fillId="0" borderId="12" xfId="0" applyNumberFormat="1" applyFont="1" applyBorder="1" applyAlignment="1">
      <alignment horizontal="right" wrapText="1"/>
    </xf>
    <xf numFmtId="0" fontId="5" fillId="0" borderId="0" xfId="0" applyFont="1" applyAlignment="1">
      <alignment horizontal="left" vertical="top" wrapText="1" indent="3"/>
    </xf>
    <xf numFmtId="1" fontId="7" fillId="0" borderId="0" xfId="0" applyNumberFormat="1" applyFont="1" applyBorder="1" applyAlignment="1">
      <alignment horizontal="right" wrapText="1"/>
    </xf>
    <xf numFmtId="178" fontId="7" fillId="0" borderId="0" xfId="0" applyNumberFormat="1" applyFont="1" applyBorder="1" applyAlignment="1">
      <alignment horizontal="right" wrapText="1"/>
    </xf>
    <xf numFmtId="9" fontId="7" fillId="0" borderId="0" xfId="0" applyNumberFormat="1" applyFont="1" applyBorder="1" applyAlignment="1">
      <alignment horizontal="right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 indent="5"/>
    </xf>
    <xf numFmtId="3" fontId="7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9" fontId="7" fillId="0" borderId="0" xfId="0" applyNumberFormat="1" applyFont="1" applyAlignment="1">
      <alignment horizontal="right" wrapText="1"/>
    </xf>
    <xf numFmtId="179" fontId="7" fillId="0" borderId="0" xfId="38" applyNumberFormat="1" applyFont="1" applyAlignment="1">
      <alignment horizontal="right" wrapText="1"/>
    </xf>
    <xf numFmtId="1" fontId="7" fillId="0" borderId="13" xfId="0" applyNumberFormat="1" applyFont="1" applyBorder="1" applyAlignment="1">
      <alignment horizontal="right" wrapText="1"/>
    </xf>
    <xf numFmtId="3" fontId="7" fillId="0" borderId="13" xfId="0" applyNumberFormat="1" applyFont="1" applyBorder="1" applyAlignment="1">
      <alignment horizontal="right" wrapText="1"/>
    </xf>
    <xf numFmtId="6" fontId="7" fillId="0" borderId="0" xfId="0" applyNumberFormat="1" applyFont="1" applyBorder="1" applyAlignment="1">
      <alignment horizontal="right" wrapText="1"/>
    </xf>
    <xf numFmtId="6" fontId="7" fillId="0" borderId="0" xfId="0" applyNumberFormat="1" applyFont="1" applyAlignment="1">
      <alignment horizontal="right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distributed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distributed" vertical="top" wrapText="1"/>
    </xf>
    <xf numFmtId="0" fontId="5" fillId="0" borderId="13" xfId="0" applyFont="1" applyBorder="1" applyAlignment="1">
      <alignment horizontal="distributed" vertical="top" wrapText="1"/>
    </xf>
    <xf numFmtId="0" fontId="7" fillId="0" borderId="0" xfId="0" applyFont="1" applyAlignment="1">
      <alignment horizontal="distributed"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16" fillId="0" borderId="0" xfId="37" applyFont="1">
      <alignment/>
      <protection/>
    </xf>
    <xf numFmtId="6" fontId="16" fillId="0" borderId="0" xfId="37" applyNumberFormat="1" applyFont="1">
      <alignment/>
      <protection/>
    </xf>
    <xf numFmtId="3" fontId="16" fillId="0" borderId="0" xfId="37" applyNumberFormat="1" applyFont="1">
      <alignment/>
      <protection/>
    </xf>
    <xf numFmtId="0" fontId="6" fillId="0" borderId="0" xfId="0" applyFont="1" applyAlignment="1">
      <alignment horizontal="right"/>
    </xf>
    <xf numFmtId="0" fontId="17" fillId="0" borderId="0" xfId="37" applyFont="1">
      <alignment/>
      <protection/>
    </xf>
    <xf numFmtId="0" fontId="6" fillId="0" borderId="0" xfId="0" applyFont="1" applyAlignment="1">
      <alignment horizontal="center"/>
    </xf>
    <xf numFmtId="0" fontId="8" fillId="0" borderId="0" xfId="37" applyFont="1">
      <alignment/>
      <protection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/>
    </xf>
    <xf numFmtId="8" fontId="7" fillId="0" borderId="14" xfId="0" applyNumberFormat="1" applyFont="1" applyBorder="1" applyAlignment="1">
      <alignment horizontal="center" wrapText="1"/>
    </xf>
    <xf numFmtId="0" fontId="5" fillId="0" borderId="0" xfId="37" applyFont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37" applyFont="1" applyAlignment="1">
      <alignment horizontal="distributed" vertical="center"/>
      <protection/>
    </xf>
    <xf numFmtId="0" fontId="7" fillId="0" borderId="0" xfId="37" applyFont="1">
      <alignment/>
      <protection/>
    </xf>
    <xf numFmtId="0" fontId="7" fillId="0" borderId="0" xfId="37" applyFont="1" applyAlignment="1">
      <alignment horizontal="center"/>
      <protection/>
    </xf>
    <xf numFmtId="9" fontId="8" fillId="0" borderId="0" xfId="37" applyNumberFormat="1" applyFont="1">
      <alignment/>
      <protection/>
    </xf>
    <xf numFmtId="1" fontId="7" fillId="0" borderId="11" xfId="0" applyNumberFormat="1" applyFont="1" applyBorder="1" applyAlignment="1">
      <alignment horizontal="center" wrapText="1"/>
    </xf>
    <xf numFmtId="0" fontId="7" fillId="0" borderId="0" xfId="37" applyFont="1" applyAlignment="1">
      <alignment horizontal="right"/>
      <protection/>
    </xf>
    <xf numFmtId="0" fontId="5" fillId="0" borderId="0" xfId="37" applyFont="1">
      <alignment/>
      <protection/>
    </xf>
    <xf numFmtId="9" fontId="8" fillId="0" borderId="0" xfId="37" applyNumberFormat="1" applyFont="1" applyBorder="1">
      <alignment/>
      <protection/>
    </xf>
    <xf numFmtId="0" fontId="7" fillId="0" borderId="0" xfId="0" applyFont="1" applyBorder="1" applyAlignment="1">
      <alignment horizontal="center" wrapText="1"/>
    </xf>
    <xf numFmtId="0" fontId="7" fillId="0" borderId="0" xfId="37" applyFont="1" applyBorder="1" applyAlignment="1">
      <alignment horizontal="right"/>
      <protection/>
    </xf>
    <xf numFmtId="1" fontId="7" fillId="0" borderId="13" xfId="0" applyNumberFormat="1" applyFont="1" applyBorder="1" applyAlignment="1">
      <alignment horizontal="center" wrapText="1"/>
    </xf>
    <xf numFmtId="1" fontId="7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 wrapText="1"/>
    </xf>
    <xf numFmtId="178" fontId="7" fillId="0" borderId="0" xfId="37" applyNumberFormat="1" applyFont="1" applyAlignment="1">
      <alignment horizontal="center"/>
      <protection/>
    </xf>
    <xf numFmtId="178" fontId="7" fillId="0" borderId="0" xfId="37" applyNumberFormat="1" applyFont="1" applyAlignment="1">
      <alignment horizontal="right"/>
      <protection/>
    </xf>
    <xf numFmtId="178" fontId="7" fillId="0" borderId="12" xfId="37" applyNumberFormat="1" applyFont="1" applyBorder="1" applyAlignment="1">
      <alignment horizontal="center"/>
      <protection/>
    </xf>
    <xf numFmtId="178" fontId="7" fillId="0" borderId="0" xfId="37" applyNumberFormat="1" applyFont="1" applyBorder="1" applyAlignment="1">
      <alignment horizontal="right"/>
      <protection/>
    </xf>
    <xf numFmtId="178" fontId="7" fillId="0" borderId="12" xfId="37" applyNumberFormat="1" applyFont="1" applyFill="1" applyBorder="1" applyAlignment="1">
      <alignment horizontal="right"/>
      <protection/>
    </xf>
    <xf numFmtId="0" fontId="5" fillId="0" borderId="0" xfId="37" applyFont="1" applyAlignment="1">
      <alignment horizontal="left" indent="4"/>
      <protection/>
    </xf>
    <xf numFmtId="178" fontId="7" fillId="0" borderId="0" xfId="37" applyNumberFormat="1" applyFont="1" applyFill="1" applyAlignment="1">
      <alignment horizontal="right"/>
      <protection/>
    </xf>
    <xf numFmtId="0" fontId="7" fillId="0" borderId="0" xfId="37" applyFont="1" applyFill="1" applyAlignment="1">
      <alignment horizontal="right"/>
      <protection/>
    </xf>
    <xf numFmtId="178" fontId="7" fillId="0" borderId="0" xfId="37" applyNumberFormat="1" applyFont="1" applyFill="1" applyAlignment="1">
      <alignment horizontal="center"/>
      <protection/>
    </xf>
    <xf numFmtId="0" fontId="5" fillId="0" borderId="0" xfId="37" applyFont="1" applyAlignment="1">
      <alignment horizontal="left" indent="2"/>
      <protection/>
    </xf>
    <xf numFmtId="178" fontId="7" fillId="0" borderId="0" xfId="37" applyNumberFormat="1" applyFont="1" applyBorder="1" applyAlignment="1">
      <alignment horizontal="center"/>
      <protection/>
    </xf>
    <xf numFmtId="1" fontId="7" fillId="0" borderId="12" xfId="0" applyNumberFormat="1" applyFont="1" applyBorder="1" applyAlignment="1">
      <alignment horizontal="center" wrapText="1"/>
    </xf>
    <xf numFmtId="179" fontId="7" fillId="0" borderId="13" xfId="38" applyNumberFormat="1" applyFont="1" applyBorder="1" applyAlignment="1">
      <alignment horizontal="center" wrapText="1"/>
    </xf>
    <xf numFmtId="179" fontId="7" fillId="0" borderId="13" xfId="38" applyNumberFormat="1" applyFont="1" applyBorder="1" applyAlignment="1">
      <alignment horizontal="right" wrapText="1"/>
    </xf>
    <xf numFmtId="0" fontId="7" fillId="0" borderId="0" xfId="0" applyFont="1" applyAlignment="1">
      <alignment horizontal="justify" wrapText="1"/>
    </xf>
    <xf numFmtId="6" fontId="7" fillId="0" borderId="0" xfId="0" applyNumberFormat="1" applyFont="1" applyAlignment="1">
      <alignment wrapText="1"/>
    </xf>
    <xf numFmtId="0" fontId="8" fillId="0" borderId="0" xfId="37" applyFont="1" applyAlignment="1">
      <alignment horizontal="center" vertical="center"/>
      <protection/>
    </xf>
    <xf numFmtId="0" fontId="8" fillId="0" borderId="0" xfId="37" applyFont="1" applyAlignment="1">
      <alignment horizontal="distributed" vertical="center"/>
      <protection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9" fillId="0" borderId="0" xfId="37" applyFont="1" applyAlignment="1">
      <alignment horizontal="center"/>
      <protection/>
    </xf>
    <xf numFmtId="0" fontId="19" fillId="0" borderId="0" xfId="37" applyFont="1" applyAlignment="1">
      <alignment horizontal="center"/>
      <protection/>
    </xf>
    <xf numFmtId="0" fontId="5" fillId="0" borderId="0" xfId="37" applyFont="1" applyAlignment="1">
      <alignment horizontal="right"/>
      <protection/>
    </xf>
    <xf numFmtId="0" fontId="7" fillId="0" borderId="13" xfId="37" applyFont="1" applyBorder="1" applyAlignment="1">
      <alignment horizontal="distributed" vertical="center"/>
      <protection/>
    </xf>
    <xf numFmtId="0" fontId="5" fillId="0" borderId="13" xfId="37" applyFont="1" applyBorder="1" applyAlignment="1">
      <alignment horizontal="distributed" vertical="center"/>
      <protection/>
    </xf>
    <xf numFmtId="0" fontId="5" fillId="0" borderId="13" xfId="37" applyFont="1" applyFill="1" applyBorder="1" applyAlignment="1">
      <alignment horizontal="distributed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Heading" xfId="33"/>
    <cellStyle name="Normal_Worksheet in TB LS Blank Leadsheet Excel Template - Used by Trial Balance to Create Leadsheets_ -Print-   Journal Set - RJE -  Trial Balance 2261 (2008 4 22 下午 04 52 44) 的 工作表" xfId="34"/>
    <cellStyle name="Percent (0)" xfId="35"/>
    <cellStyle name="Tickmark" xfId="36"/>
    <cellStyle name="一般_SKIB2006_Chi[1]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5" zoomScaleNormal="75" zoomScalePageLayoutView="0" workbookViewId="0" topLeftCell="A4">
      <selection activeCell="P19" sqref="P19"/>
    </sheetView>
  </sheetViews>
  <sheetFormatPr defaultColWidth="9.00390625" defaultRowHeight="16.5"/>
  <cols>
    <col min="1" max="1" width="49.25390625" style="1" customWidth="1"/>
    <col min="2" max="2" width="3.125" style="1" customWidth="1"/>
    <col min="3" max="3" width="18.25390625" style="1" customWidth="1"/>
    <col min="4" max="4" width="1.875" style="1" customWidth="1"/>
    <col min="5" max="5" width="6.25390625" style="1" customWidth="1"/>
    <col min="6" max="6" width="3.125" style="1" customWidth="1"/>
    <col min="7" max="7" width="17.50390625" style="1" customWidth="1"/>
    <col min="8" max="8" width="1.875" style="1" customWidth="1"/>
    <col min="9" max="9" width="7.25390625" style="1" customWidth="1"/>
    <col min="10" max="10" width="3.125" style="1" customWidth="1"/>
    <col min="11" max="11" width="31.25390625" style="1" bestFit="1" customWidth="1"/>
    <col min="12" max="12" width="2.00390625" style="1" customWidth="1"/>
    <col min="13" max="13" width="18.625" style="1" customWidth="1"/>
    <col min="14" max="14" width="1.625" style="1" customWidth="1"/>
    <col min="15" max="15" width="6.25390625" style="1" customWidth="1"/>
    <col min="16" max="16" width="3.125" style="1" customWidth="1"/>
    <col min="17" max="17" width="17.875" style="1" customWidth="1"/>
    <col min="18" max="18" width="1.625" style="1" customWidth="1"/>
    <col min="19" max="19" width="6.25390625" style="1" customWidth="1"/>
    <col min="20" max="20" width="6.00390625" style="1" bestFit="1" customWidth="1"/>
    <col min="21" max="16384" width="9.00390625" style="1" customWidth="1"/>
  </cols>
  <sheetData>
    <row r="1" spans="1:19" ht="25.5">
      <c r="A1" s="96" t="s">
        <v>39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25.5">
      <c r="A2" s="96" t="s">
        <v>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25.5">
      <c r="A3" s="96" t="s">
        <v>37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9.5">
      <c r="A4" s="95" t="s">
        <v>36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ht="19.5">
      <c r="A5" s="48"/>
    </row>
    <row r="6" spans="1:19" ht="24.75" customHeight="1">
      <c r="A6" s="47"/>
      <c r="B6" s="47"/>
      <c r="C6" s="97" t="s">
        <v>35</v>
      </c>
      <c r="D6" s="97"/>
      <c r="E6" s="97"/>
      <c r="F6" s="47"/>
      <c r="G6" s="94" t="s">
        <v>34</v>
      </c>
      <c r="H6" s="94"/>
      <c r="I6" s="94"/>
      <c r="J6" s="46"/>
      <c r="K6" s="46"/>
      <c r="L6" s="46"/>
      <c r="M6" s="94" t="str">
        <f>EndDateC</f>
        <v>一Ｏ二年九月三十日</v>
      </c>
      <c r="N6" s="94"/>
      <c r="O6" s="94"/>
      <c r="P6" s="45"/>
      <c r="Q6" s="94" t="str">
        <f>EndDate1C</f>
        <v>一Ｏ一年九月三十日</v>
      </c>
      <c r="R6" s="94"/>
      <c r="S6" s="94"/>
    </row>
    <row r="7" spans="1:19" s="38" customFormat="1" ht="24.75" customHeight="1">
      <c r="A7" s="43" t="s">
        <v>33</v>
      </c>
      <c r="B7" s="44"/>
      <c r="C7" s="39" t="s">
        <v>31</v>
      </c>
      <c r="D7" s="40"/>
      <c r="E7" s="39" t="s">
        <v>30</v>
      </c>
      <c r="F7" s="40"/>
      <c r="G7" s="39" t="s">
        <v>31</v>
      </c>
      <c r="H7" s="40"/>
      <c r="I7" s="39" t="s">
        <v>30</v>
      </c>
      <c r="J7" s="44"/>
      <c r="K7" s="43" t="s">
        <v>32</v>
      </c>
      <c r="L7" s="42"/>
      <c r="M7" s="39" t="s">
        <v>31</v>
      </c>
      <c r="N7" s="40"/>
      <c r="O7" s="39" t="s">
        <v>30</v>
      </c>
      <c r="P7" s="41"/>
      <c r="Q7" s="39" t="s">
        <v>31</v>
      </c>
      <c r="R7" s="40"/>
      <c r="S7" s="39" t="s">
        <v>30</v>
      </c>
    </row>
    <row r="8" spans="1:19" ht="24.75" customHeight="1">
      <c r="A8" s="15" t="s">
        <v>29</v>
      </c>
      <c r="B8" s="24"/>
      <c r="C8" s="37"/>
      <c r="D8" s="37"/>
      <c r="E8" s="37"/>
      <c r="F8" s="37"/>
      <c r="G8" s="37"/>
      <c r="H8" s="37"/>
      <c r="I8" s="37"/>
      <c r="J8" s="24"/>
      <c r="K8" s="15" t="s">
        <v>28</v>
      </c>
      <c r="L8" s="24"/>
      <c r="M8" s="37"/>
      <c r="N8" s="37"/>
      <c r="O8" s="37"/>
      <c r="P8" s="37"/>
      <c r="Q8" s="37"/>
      <c r="R8" s="37"/>
      <c r="S8" s="37"/>
    </row>
    <row r="9" spans="1:20" ht="24.75" customHeight="1">
      <c r="A9" s="20" t="s">
        <v>27</v>
      </c>
      <c r="B9" s="24"/>
      <c r="C9" s="36">
        <v>62309074</v>
      </c>
      <c r="D9" s="13"/>
      <c r="E9" s="28">
        <f>C9/$C$26*100</f>
        <v>71.59498755939609</v>
      </c>
      <c r="F9" s="13"/>
      <c r="G9" s="36">
        <v>96710406</v>
      </c>
      <c r="H9" s="13"/>
      <c r="I9" s="28">
        <v>84.59888008733374</v>
      </c>
      <c r="J9" s="16"/>
      <c r="K9" s="20" t="s">
        <v>26</v>
      </c>
      <c r="L9" s="24"/>
      <c r="M9" s="35">
        <v>15317459</v>
      </c>
      <c r="N9" s="29"/>
      <c r="O9" s="21">
        <f>M9/$C$26*100</f>
        <v>17.600218012332512</v>
      </c>
      <c r="P9" s="23"/>
      <c r="Q9" s="35">
        <v>14691754</v>
      </c>
      <c r="R9" s="29"/>
      <c r="S9" s="21">
        <v>12.851832458635382</v>
      </c>
      <c r="T9" s="8"/>
    </row>
    <row r="10" spans="1:20" ht="24.75" customHeight="1">
      <c r="A10" s="20" t="s">
        <v>25</v>
      </c>
      <c r="B10" s="24"/>
      <c r="C10" s="27">
        <f>6905+590</f>
        <v>7495</v>
      </c>
      <c r="D10" s="13"/>
      <c r="E10" s="28" t="s">
        <v>7</v>
      </c>
      <c r="F10" s="13"/>
      <c r="G10" s="27">
        <v>449006</v>
      </c>
      <c r="H10" s="13"/>
      <c r="I10" s="32" t="s">
        <v>6</v>
      </c>
      <c r="J10" s="16"/>
      <c r="K10" s="20" t="s">
        <v>24</v>
      </c>
      <c r="L10" s="24"/>
      <c r="M10" s="34">
        <v>7228163</v>
      </c>
      <c r="N10" s="13"/>
      <c r="O10" s="33">
        <f>M10/$C$26*100</f>
        <v>8.30537523414787</v>
      </c>
      <c r="P10" s="23"/>
      <c r="Q10" s="34">
        <v>11479995</v>
      </c>
      <c r="R10" s="13"/>
      <c r="S10" s="21">
        <v>10.042298037795343</v>
      </c>
      <c r="T10" s="8"/>
    </row>
    <row r="11" spans="1:20" ht="24.75" customHeight="1">
      <c r="A11" s="20" t="s">
        <v>23</v>
      </c>
      <c r="B11" s="24"/>
      <c r="C11" s="27">
        <v>19123990</v>
      </c>
      <c r="D11" s="13"/>
      <c r="E11" s="28">
        <f>C11/$C$26*100</f>
        <v>21.974035854489106</v>
      </c>
      <c r="F11" s="13"/>
      <c r="G11" s="27">
        <v>11316841</v>
      </c>
      <c r="H11" s="13"/>
      <c r="I11" s="28">
        <v>9.899576625977788</v>
      </c>
      <c r="J11" s="16"/>
      <c r="K11" s="25" t="s">
        <v>22</v>
      </c>
      <c r="L11" s="24"/>
      <c r="M11" s="19">
        <f>SUM(M9:M10)</f>
        <v>22545622</v>
      </c>
      <c r="N11" s="13"/>
      <c r="O11" s="18">
        <f>M11/$C$26*100</f>
        <v>25.905593246480386</v>
      </c>
      <c r="P11" s="23"/>
      <c r="Q11" s="19">
        <v>26171749</v>
      </c>
      <c r="R11" s="13"/>
      <c r="S11" s="18">
        <v>22.894130496430723</v>
      </c>
      <c r="T11" s="8"/>
    </row>
    <row r="12" spans="1:20" ht="24.75" customHeight="1">
      <c r="A12" s="20" t="s">
        <v>21</v>
      </c>
      <c r="B12" s="24"/>
      <c r="C12" s="27">
        <v>173104</v>
      </c>
      <c r="D12" s="13"/>
      <c r="E12" s="28" t="s">
        <v>7</v>
      </c>
      <c r="F12" s="13"/>
      <c r="G12" s="32">
        <v>166220</v>
      </c>
      <c r="H12" s="13"/>
      <c r="I12" s="28" t="s">
        <v>6</v>
      </c>
      <c r="J12" s="16"/>
      <c r="T12" s="8"/>
    </row>
    <row r="13" spans="1:20" ht="24.75" customHeight="1">
      <c r="A13" s="25" t="s">
        <v>20</v>
      </c>
      <c r="B13" s="24"/>
      <c r="C13" s="19">
        <f>SUM(C9:C12)</f>
        <v>81613663</v>
      </c>
      <c r="D13" s="13"/>
      <c r="E13" s="18">
        <f>C13/$C$26*100</f>
        <v>93.77653706042469</v>
      </c>
      <c r="F13" s="13"/>
      <c r="G13" s="19">
        <v>108642473</v>
      </c>
      <c r="H13" s="13"/>
      <c r="I13" s="18">
        <v>95.03663489654251</v>
      </c>
      <c r="J13" s="16"/>
      <c r="K13" s="17"/>
      <c r="L13" s="24"/>
      <c r="M13" s="13"/>
      <c r="N13" s="13"/>
      <c r="O13" s="13"/>
      <c r="P13" s="7"/>
      <c r="Q13" s="13"/>
      <c r="R13" s="13"/>
      <c r="S13" s="28"/>
      <c r="T13" s="8"/>
    </row>
    <row r="14" spans="10:20" ht="24.75" customHeight="1">
      <c r="J14" s="16"/>
      <c r="K14" s="15" t="s">
        <v>19</v>
      </c>
      <c r="L14" s="24"/>
      <c r="M14" s="13"/>
      <c r="N14" s="13"/>
      <c r="O14" s="13"/>
      <c r="P14" s="31"/>
      <c r="Q14" s="13"/>
      <c r="R14" s="13"/>
      <c r="S14" s="28"/>
      <c r="T14" s="8"/>
    </row>
    <row r="15" spans="1:20" ht="24.75" customHeight="1">
      <c r="A15" s="15" t="s">
        <v>18</v>
      </c>
      <c r="B15" s="24"/>
      <c r="C15" s="34">
        <v>324973</v>
      </c>
      <c r="D15" s="29"/>
      <c r="E15" s="33" t="s">
        <v>17</v>
      </c>
      <c r="F15" s="29"/>
      <c r="G15" s="34">
        <v>660989</v>
      </c>
      <c r="H15" s="13"/>
      <c r="I15" s="33">
        <v>0.5782100547695627</v>
      </c>
      <c r="J15" s="16"/>
      <c r="K15" s="20" t="s">
        <v>16</v>
      </c>
      <c r="L15" s="24"/>
      <c r="M15" s="27">
        <v>6000000</v>
      </c>
      <c r="N15" s="13"/>
      <c r="O15" s="32">
        <f>M15/$C$26*100</f>
        <v>6.894179254796444</v>
      </c>
      <c r="P15" s="31"/>
      <c r="Q15" s="27">
        <v>6000000</v>
      </c>
      <c r="R15" s="13"/>
      <c r="S15" s="21">
        <v>5.248590110603015</v>
      </c>
      <c r="T15" s="8"/>
    </row>
    <row r="16" spans="1:20" ht="24.75" customHeight="1">
      <c r="A16" s="25"/>
      <c r="B16" s="24"/>
      <c r="C16" s="13"/>
      <c r="D16" s="13"/>
      <c r="E16" s="13"/>
      <c r="F16" s="13"/>
      <c r="G16" s="13"/>
      <c r="H16" s="13"/>
      <c r="I16" s="28"/>
      <c r="J16" s="16"/>
      <c r="K16" s="20" t="s">
        <v>15</v>
      </c>
      <c r="L16" s="24"/>
      <c r="M16" s="13"/>
      <c r="N16" s="13"/>
      <c r="O16" s="13"/>
      <c r="P16" s="31"/>
      <c r="Q16" s="13"/>
      <c r="R16" s="13"/>
      <c r="S16" s="28"/>
      <c r="T16" s="8"/>
    </row>
    <row r="17" spans="1:20" ht="24.75" customHeight="1">
      <c r="A17" s="15" t="s">
        <v>14</v>
      </c>
      <c r="B17" s="24"/>
      <c r="C17" s="13"/>
      <c r="D17" s="13"/>
      <c r="E17" s="13"/>
      <c r="F17" s="13"/>
      <c r="G17" s="13"/>
      <c r="H17" s="13"/>
      <c r="I17" s="28"/>
      <c r="J17" s="16"/>
      <c r="K17" s="25" t="s">
        <v>13</v>
      </c>
      <c r="L17" s="24"/>
      <c r="M17" s="27">
        <v>13367984</v>
      </c>
      <c r="N17" s="13"/>
      <c r="O17" s="28">
        <f>M17/$C$26*100</f>
        <v>15.360212995208464</v>
      </c>
      <c r="P17" s="31"/>
      <c r="Q17" s="27">
        <v>13367984</v>
      </c>
      <c r="R17" s="13"/>
      <c r="S17" s="21">
        <v>11.693844770183222</v>
      </c>
      <c r="T17" s="8"/>
    </row>
    <row r="18" spans="1:20" ht="24.75" customHeight="1">
      <c r="A18" s="20" t="s">
        <v>12</v>
      </c>
      <c r="C18" s="26">
        <v>4470802</v>
      </c>
      <c r="D18" s="29"/>
      <c r="E18" s="21">
        <f>C18/$C$26*100</f>
        <v>5.137085066783742</v>
      </c>
      <c r="F18" s="30"/>
      <c r="G18" s="26">
        <v>4456452</v>
      </c>
      <c r="H18" s="29"/>
      <c r="I18" s="21">
        <v>3.8983483159295043</v>
      </c>
      <c r="J18" s="16"/>
      <c r="K18" s="25" t="s">
        <v>11</v>
      </c>
      <c r="L18" s="24"/>
      <c r="M18" s="27">
        <v>45116333</v>
      </c>
      <c r="N18" s="13"/>
      <c r="O18" s="28">
        <f>M18/$C$26*100</f>
        <v>51.84001450351471</v>
      </c>
      <c r="P18" s="23"/>
      <c r="Q18" s="27">
        <v>68776681</v>
      </c>
      <c r="R18" s="13"/>
      <c r="S18" s="21">
        <v>60.16343462278304</v>
      </c>
      <c r="T18" s="8"/>
    </row>
    <row r="19" spans="1:20" ht="24.75" customHeight="1">
      <c r="A19" s="20" t="s">
        <v>10</v>
      </c>
      <c r="C19" s="26">
        <v>830000</v>
      </c>
      <c r="D19" s="13"/>
      <c r="E19" s="21">
        <f>C19/$C$26*100</f>
        <v>0.9536947969135081</v>
      </c>
      <c r="F19" s="7"/>
      <c r="G19" s="26">
        <v>630000</v>
      </c>
      <c r="H19" s="13"/>
      <c r="I19" s="21" t="s">
        <v>6</v>
      </c>
      <c r="J19" s="16"/>
      <c r="K19" s="25" t="s">
        <v>9</v>
      </c>
      <c r="L19" s="24"/>
      <c r="M19" s="19">
        <f>SUM(M15:M18)</f>
        <v>64484317</v>
      </c>
      <c r="N19" s="13"/>
      <c r="O19" s="18">
        <f>M19/$C$26*100</f>
        <v>74.09440675351962</v>
      </c>
      <c r="P19" s="23"/>
      <c r="Q19" s="19">
        <v>88144665</v>
      </c>
      <c r="R19" s="13"/>
      <c r="S19" s="18">
        <v>77.10586950356928</v>
      </c>
      <c r="T19" s="8"/>
    </row>
    <row r="20" spans="1:20" ht="24.75" customHeight="1">
      <c r="A20" s="20" t="s">
        <v>8</v>
      </c>
      <c r="C20" s="22">
        <v>-209499</v>
      </c>
      <c r="D20" s="13"/>
      <c r="E20" s="21" t="s">
        <v>7</v>
      </c>
      <c r="F20" s="7"/>
      <c r="G20" s="22">
        <v>-73500</v>
      </c>
      <c r="H20" s="13"/>
      <c r="I20" s="21" t="s">
        <v>6</v>
      </c>
      <c r="J20" s="16"/>
      <c r="T20" s="8"/>
    </row>
    <row r="21" spans="1:20" ht="24.75" customHeight="1">
      <c r="A21" s="20" t="s">
        <v>5</v>
      </c>
      <c r="C21" s="19">
        <f>SUM(C18:C20)</f>
        <v>5091303</v>
      </c>
      <c r="D21" s="13"/>
      <c r="E21" s="18">
        <f>SUM(E18:E20)</f>
        <v>6.09077986369725</v>
      </c>
      <c r="F21" s="7"/>
      <c r="G21" s="19">
        <v>5012952</v>
      </c>
      <c r="H21" s="13"/>
      <c r="I21" s="18">
        <v>3.8983483159295043</v>
      </c>
      <c r="J21" s="16"/>
      <c r="T21" s="8"/>
    </row>
    <row r="22" spans="10:20" ht="24.75" customHeight="1">
      <c r="J22" s="16"/>
      <c r="T22" s="8"/>
    </row>
    <row r="23" spans="10:20" ht="24.75" customHeight="1">
      <c r="J23" s="16"/>
      <c r="T23" s="8"/>
    </row>
    <row r="24" spans="10:20" ht="24.75" customHeight="1">
      <c r="J24" s="16"/>
      <c r="T24" s="8"/>
    </row>
    <row r="25" spans="1:20" ht="24.75" customHeight="1">
      <c r="A25" s="17"/>
      <c r="C25" s="13"/>
      <c r="D25" s="13"/>
      <c r="E25" s="13"/>
      <c r="F25" s="7"/>
      <c r="G25" s="13"/>
      <c r="H25" s="13"/>
      <c r="I25" s="13"/>
      <c r="J25" s="16"/>
      <c r="T25" s="8"/>
    </row>
    <row r="26" spans="1:20" ht="24.75" customHeight="1" thickBot="1">
      <c r="A26" s="15" t="s">
        <v>4</v>
      </c>
      <c r="C26" s="14">
        <f>C21+C15+C13</f>
        <v>87029939</v>
      </c>
      <c r="D26" s="13"/>
      <c r="E26" s="12">
        <v>100</v>
      </c>
      <c r="F26" s="7"/>
      <c r="G26" s="14">
        <v>114316414</v>
      </c>
      <c r="H26" s="13"/>
      <c r="I26" s="12">
        <v>100</v>
      </c>
      <c r="J26" s="7"/>
      <c r="K26" s="6" t="s">
        <v>3</v>
      </c>
      <c r="M26" s="11">
        <f>M11+M19</f>
        <v>87029939</v>
      </c>
      <c r="N26" s="10"/>
      <c r="O26" s="9">
        <v>100</v>
      </c>
      <c r="Q26" s="11">
        <v>114316414</v>
      </c>
      <c r="R26" s="10"/>
      <c r="S26" s="9">
        <v>100</v>
      </c>
      <c r="T26" s="8"/>
    </row>
    <row r="27" ht="20.25" thickTop="1">
      <c r="J27" s="7"/>
    </row>
    <row r="28" ht="19.5">
      <c r="J28" s="7"/>
    </row>
    <row r="29" spans="1:10" ht="19.5">
      <c r="A29" s="5"/>
      <c r="J29" s="7"/>
    </row>
    <row r="30" ht="19.5">
      <c r="A30" s="6"/>
    </row>
    <row r="31" ht="19.5">
      <c r="A31" s="5"/>
    </row>
    <row r="32" ht="19.5">
      <c r="A32" s="5"/>
    </row>
    <row r="33" ht="19.5">
      <c r="A33" s="5"/>
    </row>
    <row r="34" spans="1:11" ht="19.5">
      <c r="A34" s="5"/>
      <c r="K34" s="6"/>
    </row>
    <row r="35" ht="19.5">
      <c r="A35" s="5"/>
    </row>
    <row r="36" ht="19.5">
      <c r="A36" s="5"/>
    </row>
    <row r="37" ht="19.5">
      <c r="A37" s="5"/>
    </row>
    <row r="38" spans="1:15" ht="27.75" customHeight="1">
      <c r="A38" s="4" t="s">
        <v>2</v>
      </c>
      <c r="B38" s="2"/>
      <c r="C38" s="2"/>
      <c r="D38" s="2"/>
      <c r="E38" s="2"/>
      <c r="F38" s="2"/>
      <c r="G38" s="4" t="s">
        <v>1</v>
      </c>
      <c r="H38" s="4"/>
      <c r="I38" s="2"/>
      <c r="J38" s="2"/>
      <c r="K38" s="2"/>
      <c r="L38" s="2"/>
      <c r="M38" s="4" t="s">
        <v>0</v>
      </c>
      <c r="N38" s="3"/>
      <c r="O38" s="3"/>
    </row>
    <row r="39" spans="1:13" ht="2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8">
    <mergeCell ref="Q6:S6"/>
    <mergeCell ref="A4:S4"/>
    <mergeCell ref="A1:S1"/>
    <mergeCell ref="A2:S2"/>
    <mergeCell ref="A3:S3"/>
    <mergeCell ref="C6:E6"/>
    <mergeCell ref="G6:I6"/>
    <mergeCell ref="M6:O6"/>
  </mergeCells>
  <printOptions/>
  <pageMargins left="0.8267716535433072" right="0.4330708661417323" top="0.984251968503937" bottom="0.7874015748031497" header="0.5118110236220472" footer="0.5118110236220472"/>
  <pageSetup fitToHeight="1" fitToWidth="1" horizontalDpi="600" verticalDpi="6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0"/>
  <sheetViews>
    <sheetView zoomScale="60" zoomScaleNormal="60" zoomScalePageLayoutView="0" workbookViewId="0" topLeftCell="A1">
      <selection activeCell="P19" sqref="P19"/>
    </sheetView>
  </sheetViews>
  <sheetFormatPr defaultColWidth="9.00390625" defaultRowHeight="16.5"/>
  <cols>
    <col min="1" max="1" width="35.375" style="49" customWidth="1"/>
    <col min="2" max="2" width="1.625" style="49" customWidth="1"/>
    <col min="3" max="3" width="18.125" style="49" customWidth="1"/>
    <col min="4" max="4" width="1.875" style="49" customWidth="1"/>
    <col min="5" max="5" width="11.125" style="49" customWidth="1"/>
    <col min="6" max="6" width="3.25390625" style="49" customWidth="1"/>
    <col min="7" max="7" width="17.75390625" style="49" customWidth="1"/>
    <col min="8" max="8" width="1.875" style="49" customWidth="1"/>
    <col min="9" max="9" width="10.625" style="49" customWidth="1"/>
    <col min="10" max="16384" width="9.00390625" style="49" customWidth="1"/>
  </cols>
  <sheetData>
    <row r="1" spans="1:9" ht="21.75" customHeight="1">
      <c r="A1" s="98" t="s">
        <v>65</v>
      </c>
      <c r="B1" s="99"/>
      <c r="C1" s="99"/>
      <c r="D1" s="99"/>
      <c r="E1" s="99"/>
      <c r="F1" s="99"/>
      <c r="G1" s="99"/>
      <c r="H1" s="99"/>
      <c r="I1" s="99"/>
    </row>
    <row r="2" spans="1:9" ht="21.75" customHeight="1">
      <c r="A2" s="98" t="s">
        <v>64</v>
      </c>
      <c r="B2" s="99"/>
      <c r="C2" s="99"/>
      <c r="D2" s="99"/>
      <c r="E2" s="99"/>
      <c r="F2" s="99"/>
      <c r="G2" s="99"/>
      <c r="H2" s="99"/>
      <c r="I2" s="99"/>
    </row>
    <row r="3" spans="1:9" ht="21.75" customHeight="1">
      <c r="A3" s="98" t="s">
        <v>63</v>
      </c>
      <c r="B3" s="99"/>
      <c r="C3" s="99"/>
      <c r="D3" s="99"/>
      <c r="E3" s="99"/>
      <c r="F3" s="99"/>
      <c r="G3" s="99"/>
      <c r="H3" s="99"/>
      <c r="I3" s="99"/>
    </row>
    <row r="4" spans="1:9" s="55" customFormat="1" ht="20.25" customHeight="1">
      <c r="A4" s="100" t="s">
        <v>36</v>
      </c>
      <c r="B4" s="100"/>
      <c r="C4" s="100"/>
      <c r="D4" s="100"/>
      <c r="E4" s="100"/>
      <c r="F4" s="100"/>
      <c r="G4" s="100"/>
      <c r="H4" s="100"/>
      <c r="I4" s="100"/>
    </row>
    <row r="5" s="55" customFormat="1" ht="18.75"/>
    <row r="6" spans="3:9" s="55" customFormat="1" ht="21.75" customHeight="1">
      <c r="C6" s="102" t="s">
        <v>62</v>
      </c>
      <c r="D6" s="102"/>
      <c r="E6" s="102"/>
      <c r="F6" s="93"/>
      <c r="G6" s="103" t="s">
        <v>61</v>
      </c>
      <c r="H6" s="103"/>
      <c r="I6" s="103"/>
    </row>
    <row r="7" spans="3:9" s="55" customFormat="1" ht="19.5">
      <c r="C7" s="39" t="s">
        <v>31</v>
      </c>
      <c r="D7" s="40"/>
      <c r="E7" s="39" t="s">
        <v>30</v>
      </c>
      <c r="F7" s="92"/>
      <c r="G7" s="39" t="s">
        <v>31</v>
      </c>
      <c r="H7" s="40"/>
      <c r="I7" s="39" t="s">
        <v>30</v>
      </c>
    </row>
    <row r="8" spans="1:11" s="55" customFormat="1" ht="19.5">
      <c r="A8" s="69" t="s">
        <v>60</v>
      </c>
      <c r="C8" s="91">
        <v>187232490</v>
      </c>
      <c r="D8" s="90"/>
      <c r="E8" s="37">
        <v>100</v>
      </c>
      <c r="F8" s="64"/>
      <c r="G8" s="91">
        <v>192367226</v>
      </c>
      <c r="H8" s="90"/>
      <c r="I8" s="37">
        <v>100</v>
      </c>
      <c r="J8" s="66"/>
      <c r="K8" s="66"/>
    </row>
    <row r="9" spans="3:11" s="55" customFormat="1" ht="18.75">
      <c r="C9" s="10"/>
      <c r="D9" s="90"/>
      <c r="E9" s="37"/>
      <c r="F9" s="64"/>
      <c r="G9" s="10"/>
      <c r="H9" s="90"/>
      <c r="I9" s="37"/>
      <c r="J9" s="66"/>
      <c r="K9" s="66"/>
    </row>
    <row r="10" spans="1:11" s="55" customFormat="1" ht="19.5">
      <c r="A10" s="69" t="s">
        <v>59</v>
      </c>
      <c r="C10" s="34">
        <v>149846519</v>
      </c>
      <c r="D10" s="13"/>
      <c r="E10" s="73">
        <f>C10/$C$8*100</f>
        <v>80.03232718851307</v>
      </c>
      <c r="F10" s="68"/>
      <c r="G10" s="34">
        <v>144606302</v>
      </c>
      <c r="H10" s="13"/>
      <c r="I10" s="73">
        <v>75.17200565131608</v>
      </c>
      <c r="J10" s="66"/>
      <c r="K10" s="66"/>
    </row>
    <row r="11" spans="3:11" s="55" customFormat="1" ht="18.75">
      <c r="C11" s="13"/>
      <c r="D11" s="13"/>
      <c r="E11" s="37"/>
      <c r="F11" s="68"/>
      <c r="G11" s="13"/>
      <c r="H11" s="13"/>
      <c r="I11" s="37"/>
      <c r="J11" s="66"/>
      <c r="K11" s="66"/>
    </row>
    <row r="12" spans="1:11" s="55" customFormat="1" ht="19.5">
      <c r="A12" s="69" t="s">
        <v>58</v>
      </c>
      <c r="C12" s="34">
        <f>C8-C10</f>
        <v>37385971</v>
      </c>
      <c r="D12" s="13"/>
      <c r="E12" s="73">
        <f>C12/$C$8*100</f>
        <v>19.96767281148694</v>
      </c>
      <c r="F12" s="68"/>
      <c r="G12" s="34">
        <v>47760924</v>
      </c>
      <c r="H12" s="13"/>
      <c r="I12" s="73">
        <v>24.82799434868391</v>
      </c>
      <c r="J12" s="66"/>
      <c r="K12" s="66"/>
    </row>
    <row r="13" spans="3:11" s="55" customFormat="1" ht="18.75">
      <c r="C13" s="13"/>
      <c r="D13" s="13"/>
      <c r="E13" s="37"/>
      <c r="F13" s="68"/>
      <c r="G13" s="13"/>
      <c r="H13" s="13"/>
      <c r="I13" s="37"/>
      <c r="J13" s="66"/>
      <c r="K13" s="66"/>
    </row>
    <row r="14" spans="1:11" s="55" customFormat="1" ht="19.5">
      <c r="A14" s="69" t="s">
        <v>57</v>
      </c>
      <c r="C14" s="13"/>
      <c r="D14" s="13"/>
      <c r="E14" s="37"/>
      <c r="F14" s="68"/>
      <c r="G14" s="13"/>
      <c r="H14" s="13"/>
      <c r="I14" s="37"/>
      <c r="J14" s="66"/>
      <c r="K14" s="66"/>
    </row>
    <row r="15" spans="1:11" s="55" customFormat="1" ht="19.5">
      <c r="A15" s="85" t="s">
        <v>56</v>
      </c>
      <c r="C15" s="27">
        <v>442657</v>
      </c>
      <c r="D15" s="13"/>
      <c r="E15" s="75" t="s">
        <v>52</v>
      </c>
      <c r="F15" s="68"/>
      <c r="G15" s="27">
        <v>581564</v>
      </c>
      <c r="H15" s="13"/>
      <c r="I15" s="75" t="s">
        <v>6</v>
      </c>
      <c r="J15" s="66"/>
      <c r="K15" s="66"/>
    </row>
    <row r="16" spans="1:11" s="55" customFormat="1" ht="19.5">
      <c r="A16" s="85" t="s">
        <v>55</v>
      </c>
      <c r="C16" s="32" t="s">
        <v>52</v>
      </c>
      <c r="D16" s="13"/>
      <c r="E16" s="75" t="s">
        <v>52</v>
      </c>
      <c r="F16" s="68"/>
      <c r="G16" s="32">
        <v>932354</v>
      </c>
      <c r="H16" s="13"/>
      <c r="I16" s="75">
        <v>1.4846740369380802</v>
      </c>
      <c r="J16" s="66"/>
      <c r="K16" s="66"/>
    </row>
    <row r="17" spans="1:11" s="55" customFormat="1" ht="19.5">
      <c r="A17" s="85" t="s">
        <v>54</v>
      </c>
      <c r="C17" s="89" t="s">
        <v>52</v>
      </c>
      <c r="D17" s="13"/>
      <c r="E17" s="73" t="s">
        <v>47</v>
      </c>
      <c r="F17" s="68"/>
      <c r="G17" s="89">
        <v>139</v>
      </c>
      <c r="H17" s="13"/>
      <c r="I17" s="88" t="s">
        <v>6</v>
      </c>
      <c r="J17" s="66"/>
      <c r="K17" s="66"/>
    </row>
    <row r="18" spans="1:11" s="55" customFormat="1" ht="19.5">
      <c r="A18" s="81" t="s">
        <v>53</v>
      </c>
      <c r="C18" s="34">
        <f>SUM(C15:C17)</f>
        <v>442657</v>
      </c>
      <c r="D18" s="13"/>
      <c r="E18" s="73" t="s">
        <v>52</v>
      </c>
      <c r="F18" s="68"/>
      <c r="G18" s="34">
        <v>1514057</v>
      </c>
      <c r="H18" s="13"/>
      <c r="I18" s="87">
        <v>0.7870659838906238</v>
      </c>
      <c r="J18" s="66"/>
      <c r="K18" s="66"/>
    </row>
    <row r="19" spans="3:11" s="55" customFormat="1" ht="18.75">
      <c r="C19" s="77"/>
      <c r="D19" s="77"/>
      <c r="E19" s="76"/>
      <c r="F19" s="68"/>
      <c r="G19" s="77"/>
      <c r="H19" s="77"/>
      <c r="I19" s="76"/>
      <c r="J19" s="66"/>
      <c r="K19" s="66"/>
    </row>
    <row r="20" spans="1:11" s="55" customFormat="1" ht="19.5">
      <c r="A20" s="69" t="s">
        <v>51</v>
      </c>
      <c r="C20" s="77"/>
      <c r="D20" s="77"/>
      <c r="E20" s="76"/>
      <c r="F20" s="68"/>
      <c r="G20" s="77"/>
      <c r="H20" s="77"/>
      <c r="I20" s="76"/>
      <c r="J20" s="66"/>
      <c r="K20" s="66"/>
    </row>
    <row r="21" spans="1:11" s="55" customFormat="1" ht="19.5" hidden="1">
      <c r="A21" s="85" t="s">
        <v>50</v>
      </c>
      <c r="C21" s="82" t="s">
        <v>47</v>
      </c>
      <c r="D21" s="82"/>
      <c r="E21" s="84" t="s">
        <v>47</v>
      </c>
      <c r="F21" s="83"/>
      <c r="G21" s="82" t="s">
        <v>6</v>
      </c>
      <c r="H21" s="77"/>
      <c r="I21" s="86" t="s">
        <v>6</v>
      </c>
      <c r="J21" s="66"/>
      <c r="K21" s="66"/>
    </row>
    <row r="22" spans="1:11" s="55" customFormat="1" ht="19.5">
      <c r="A22" s="85" t="s">
        <v>49</v>
      </c>
      <c r="C22" s="82">
        <v>30000</v>
      </c>
      <c r="D22" s="82"/>
      <c r="E22" s="84" t="s">
        <v>47</v>
      </c>
      <c r="F22" s="83"/>
      <c r="G22" s="82">
        <v>24306</v>
      </c>
      <c r="H22" s="77"/>
      <c r="I22" s="76" t="s">
        <v>6</v>
      </c>
      <c r="J22" s="66"/>
      <c r="K22" s="66"/>
    </row>
    <row r="23" spans="1:11" s="55" customFormat="1" ht="19.5">
      <c r="A23" s="81" t="s">
        <v>48</v>
      </c>
      <c r="C23" s="80">
        <f>SUM(C22)</f>
        <v>30000</v>
      </c>
      <c r="D23" s="79"/>
      <c r="E23" s="78" t="s">
        <v>47</v>
      </c>
      <c r="F23" s="68"/>
      <c r="G23" s="80">
        <v>24306</v>
      </c>
      <c r="H23" s="79"/>
      <c r="I23" s="78" t="s">
        <v>6</v>
      </c>
      <c r="J23" s="66"/>
      <c r="K23" s="66"/>
    </row>
    <row r="24" spans="3:11" s="55" customFormat="1" ht="18.75">
      <c r="C24" s="77"/>
      <c r="D24" s="77"/>
      <c r="E24" s="76"/>
      <c r="F24" s="68"/>
      <c r="G24" s="77"/>
      <c r="H24" s="77"/>
      <c r="I24" s="76"/>
      <c r="J24" s="66"/>
      <c r="K24" s="66"/>
    </row>
    <row r="25" spans="1:11" s="55" customFormat="1" ht="19.5">
      <c r="A25" s="69" t="s">
        <v>46</v>
      </c>
      <c r="C25" s="27">
        <f>C12+C18-C23</f>
        <v>37798628</v>
      </c>
      <c r="D25" s="13"/>
      <c r="E25" s="75">
        <f>C25/$C$8*100</f>
        <v>20.188070991311392</v>
      </c>
      <c r="F25" s="68"/>
      <c r="G25" s="27">
        <v>49250675</v>
      </c>
      <c r="H25" s="13"/>
      <c r="I25" s="74">
        <v>25.602425124121712</v>
      </c>
      <c r="J25" s="66"/>
      <c r="K25" s="66"/>
    </row>
    <row r="26" spans="3:11" s="55" customFormat="1" ht="18.75">
      <c r="C26" s="13"/>
      <c r="D26" s="13"/>
      <c r="E26" s="37"/>
      <c r="F26" s="68"/>
      <c r="G26" s="13"/>
      <c r="H26" s="13"/>
      <c r="I26" s="37"/>
      <c r="J26" s="66"/>
      <c r="K26" s="66"/>
    </row>
    <row r="27" spans="1:11" s="55" customFormat="1" ht="19.5">
      <c r="A27" s="69" t="s">
        <v>45</v>
      </c>
      <c r="C27" s="34">
        <v>21224365</v>
      </c>
      <c r="D27" s="13"/>
      <c r="E27" s="73">
        <f>C27/$C$8*100</f>
        <v>11.33583439498134</v>
      </c>
      <c r="F27" s="68"/>
      <c r="G27" s="34">
        <v>10933953</v>
      </c>
      <c r="H27" s="13"/>
      <c r="I27" s="73">
        <v>5.683895966769308</v>
      </c>
      <c r="J27" s="66"/>
      <c r="K27" s="66"/>
    </row>
    <row r="28" spans="3:11" s="55" customFormat="1" ht="18.75">
      <c r="C28" s="13"/>
      <c r="D28" s="13"/>
      <c r="E28" s="37"/>
      <c r="F28" s="72"/>
      <c r="G28" s="13"/>
      <c r="H28" s="13"/>
      <c r="I28" s="71"/>
      <c r="K28" s="70"/>
    </row>
    <row r="29" spans="1:11" s="55" customFormat="1" ht="20.25" thickBot="1">
      <c r="A29" s="69" t="s">
        <v>44</v>
      </c>
      <c r="C29" s="14">
        <f>C25-C27</f>
        <v>16574263</v>
      </c>
      <c r="D29" s="13"/>
      <c r="E29" s="67">
        <f>C29/$C$8*100</f>
        <v>8.852236596330048</v>
      </c>
      <c r="F29" s="68"/>
      <c r="G29" s="14">
        <v>38316722</v>
      </c>
      <c r="H29" s="13"/>
      <c r="I29" s="67">
        <v>19.918529157352406</v>
      </c>
      <c r="J29" s="66"/>
      <c r="K29" s="66"/>
    </row>
    <row r="30" spans="3:9" s="55" customFormat="1" ht="19.5" thickTop="1">
      <c r="C30" s="64"/>
      <c r="D30" s="64"/>
      <c r="E30" s="65"/>
      <c r="F30" s="64"/>
      <c r="G30" s="64"/>
      <c r="H30" s="64"/>
      <c r="I30" s="64"/>
    </row>
    <row r="31" spans="3:9" s="55" customFormat="1" ht="18.75">
      <c r="C31" s="64"/>
      <c r="D31" s="64"/>
      <c r="E31" s="64"/>
      <c r="F31" s="64"/>
      <c r="G31" s="64"/>
      <c r="H31" s="64"/>
      <c r="I31" s="64"/>
    </row>
    <row r="32" spans="3:9" s="55" customFormat="1" ht="18.75">
      <c r="C32" s="64"/>
      <c r="D32" s="64"/>
      <c r="E32" s="64"/>
      <c r="F32" s="64"/>
      <c r="G32" s="64"/>
      <c r="H32" s="64"/>
      <c r="I32" s="64"/>
    </row>
    <row r="33" spans="3:9" s="55" customFormat="1" ht="18.75">
      <c r="C33" s="101" t="str">
        <f>C6</f>
        <v>一Ｏ二年前三季</v>
      </c>
      <c r="D33" s="101"/>
      <c r="E33" s="101"/>
      <c r="F33" s="63"/>
      <c r="G33" s="101" t="str">
        <f>G6</f>
        <v>一Ｏ一年前三季</v>
      </c>
      <c r="H33" s="101"/>
      <c r="I33" s="101"/>
    </row>
    <row r="34" spans="3:9" s="55" customFormat="1" ht="19.5">
      <c r="C34" s="61" t="s">
        <v>43</v>
      </c>
      <c r="D34" s="62"/>
      <c r="E34" s="61" t="s">
        <v>42</v>
      </c>
      <c r="F34" s="48"/>
      <c r="G34" s="61" t="s">
        <v>43</v>
      </c>
      <c r="H34" s="62"/>
      <c r="I34" s="61" t="s">
        <v>42</v>
      </c>
    </row>
    <row r="35" spans="1:9" s="55" customFormat="1" ht="20.25" thickBot="1">
      <c r="A35" s="60" t="s">
        <v>41</v>
      </c>
      <c r="C35" s="59">
        <f>C25/600000</f>
        <v>62.99771333333333</v>
      </c>
      <c r="D35" s="37"/>
      <c r="E35" s="59">
        <f>C29/600000</f>
        <v>27.623771666666666</v>
      </c>
      <c r="F35" s="37"/>
      <c r="G35" s="59">
        <v>82.08445833333333</v>
      </c>
      <c r="H35" s="37"/>
      <c r="I35" s="59">
        <v>63.861203333333336</v>
      </c>
    </row>
    <row r="36" spans="3:9" s="55" customFormat="1" ht="20.25" thickTop="1">
      <c r="C36" s="58"/>
      <c r="D36" s="58"/>
      <c r="E36" s="58"/>
      <c r="F36" s="57"/>
      <c r="G36" s="58"/>
      <c r="H36" s="58"/>
      <c r="I36" s="58"/>
    </row>
    <row r="37" spans="3:9" s="55" customFormat="1" ht="19.5">
      <c r="C37" s="56"/>
      <c r="D37" s="56"/>
      <c r="E37" s="56"/>
      <c r="F37" s="57"/>
      <c r="G37" s="56"/>
      <c r="H37" s="56"/>
      <c r="I37" s="56"/>
    </row>
    <row r="38" s="55" customFormat="1" ht="18.75"/>
    <row r="50" spans="1:7" ht="21">
      <c r="A50" s="4" t="s">
        <v>40</v>
      </c>
      <c r="B50" s="53"/>
      <c r="C50" s="54" t="s">
        <v>1</v>
      </c>
      <c r="D50" s="53"/>
      <c r="E50" s="53"/>
      <c r="F50" s="53"/>
      <c r="G50" s="52" t="s">
        <v>0</v>
      </c>
    </row>
    <row r="354" ht="15.75">
      <c r="A354" s="50"/>
    </row>
    <row r="355" ht="15.75">
      <c r="A355" s="51"/>
    </row>
    <row r="356" ht="15.75">
      <c r="A356" s="50"/>
    </row>
    <row r="358" ht="15.75">
      <c r="A358" s="50"/>
    </row>
    <row r="359" ht="15.75">
      <c r="A359" s="51"/>
    </row>
    <row r="360" ht="15.75">
      <c r="A360" s="50"/>
    </row>
    <row r="362" ht="15.75">
      <c r="A362" s="50"/>
    </row>
    <row r="363" ht="15.75">
      <c r="A363" s="51"/>
    </row>
    <row r="364" ht="15.75">
      <c r="A364" s="50"/>
    </row>
    <row r="398" ht="15.75">
      <c r="A398" s="50"/>
    </row>
    <row r="399" ht="15.75">
      <c r="A399" s="51"/>
    </row>
    <row r="400" ht="15.75">
      <c r="A400" s="51"/>
    </row>
    <row r="401" ht="15.75">
      <c r="A401" s="51"/>
    </row>
    <row r="402" ht="15.75">
      <c r="A402" s="50"/>
    </row>
    <row r="403" ht="15.75">
      <c r="A403" s="50"/>
    </row>
    <row r="404" ht="15.75">
      <c r="A404" s="50"/>
    </row>
    <row r="405" ht="15.75">
      <c r="A405" s="50"/>
    </row>
    <row r="406" ht="15.75">
      <c r="A406" s="51"/>
    </row>
    <row r="407" ht="15.75">
      <c r="A407" s="51"/>
    </row>
    <row r="408" ht="15.75">
      <c r="A408" s="51"/>
    </row>
    <row r="409" ht="15.75">
      <c r="A409" s="50"/>
    </row>
    <row r="410" ht="15.75">
      <c r="A410" s="50"/>
    </row>
    <row r="600" ht="15.75">
      <c r="A600" s="50"/>
    </row>
  </sheetData>
  <sheetProtection/>
  <mergeCells count="8">
    <mergeCell ref="A2:I2"/>
    <mergeCell ref="A4:I4"/>
    <mergeCell ref="A1:I1"/>
    <mergeCell ref="C33:E33"/>
    <mergeCell ref="G33:I33"/>
    <mergeCell ref="C6:E6"/>
    <mergeCell ref="G6:I6"/>
    <mergeCell ref="A3:I3"/>
  </mergeCells>
  <printOptions/>
  <pageMargins left="0.9448818897637796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F225159977</dc:creator>
  <cp:keywords/>
  <dc:description/>
  <cp:lastModifiedBy>hj.lu</cp:lastModifiedBy>
  <dcterms:created xsi:type="dcterms:W3CDTF">2013-11-15T06:39:50Z</dcterms:created>
  <dcterms:modified xsi:type="dcterms:W3CDTF">2013-11-18T09:27:58Z</dcterms:modified>
  <cp:category/>
  <cp:version/>
  <cp:contentType/>
  <cp:contentStatus/>
</cp:coreProperties>
</file>